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vdp\"/>
    </mc:Choice>
  </mc:AlternateContent>
  <xr:revisionPtr revIDLastSave="0" documentId="8_{39F37BBA-38E2-4EB3-9166-BE51A3D50284}" xr6:coauthVersionLast="47" xr6:coauthVersionMax="47" xr10:uidLastSave="{00000000-0000-0000-0000-000000000000}"/>
  <bookViews>
    <workbookView xWindow="-120" yWindow="-120" windowWidth="29040" windowHeight="15720" tabRatio="974" xr2:uid="{00000000-000D-0000-FFFF-FFFF00000000}"/>
  </bookViews>
  <sheets>
    <sheet name="Netto til brutto 2026" sheetId="9" r:id="rId1"/>
    <sheet name="Ark1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9" l="1"/>
  <c r="D41" i="9"/>
  <c r="G32" i="9" s="1"/>
  <c r="D40" i="9"/>
  <c r="G31" i="9" s="1"/>
  <c r="G24" i="9"/>
  <c r="C19" i="9"/>
  <c r="C18" i="9"/>
  <c r="C21" i="9" l="1"/>
  <c r="G25" i="9" l="1"/>
  <c r="G26" i="9"/>
  <c r="G27" i="9"/>
  <c r="D28" i="9"/>
  <c r="G28" i="9" s="1"/>
  <c r="G29" i="9" l="1"/>
  <c r="H29" i="9" s="1"/>
  <c r="D30" i="9" l="1"/>
  <c r="D43" i="9" s="1"/>
  <c r="G30" i="9" s="1"/>
  <c r="G34" i="9" s="1"/>
  <c r="D13" i="9" l="1"/>
  <c r="G33" i="9"/>
  <c r="G35" i="9" s="1"/>
  <c r="G36" i="9" s="1"/>
  <c r="C11" i="9"/>
  <c r="G38" i="9" l="1"/>
  <c r="G39" i="9" s="1"/>
  <c r="G42" i="9" s="1"/>
  <c r="D14" i="9" s="1"/>
  <c r="H36" i="9"/>
  <c r="H40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Per Gravgaard Hansen</author>
  </authors>
  <commentList>
    <comment ref="D6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Per Gravgaard Hansen:</t>
        </r>
        <r>
          <rPr>
            <sz val="9"/>
            <color indexed="81"/>
            <rFont val="Tahoma"/>
            <family val="2"/>
          </rPr>
          <t xml:space="preserve">
Egetbidraget hentes i kontrakten eller i den gældende overenskomst. Der vil i mange tilfælde være en tilhørende pensionsgivende løn.</t>
        </r>
      </text>
    </comment>
  </commentList>
</comments>
</file>

<file path=xl/sharedStrings.xml><?xml version="1.0" encoding="utf-8"?>
<sst xmlns="http://schemas.openxmlformats.org/spreadsheetml/2006/main" count="50" uniqueCount="48">
  <si>
    <t>Hyre:</t>
  </si>
  <si>
    <t>minus egetbidrag til PFA</t>
  </si>
  <si>
    <t>minus ATP</t>
  </si>
  <si>
    <t>ATP</t>
  </si>
  <si>
    <t>Indtast</t>
  </si>
  <si>
    <t>Nettobeløb der skal omregnes</t>
  </si>
  <si>
    <t>Skalatrin</t>
  </si>
  <si>
    <t>Faktor</t>
  </si>
  <si>
    <t>Bruttobeløb</t>
  </si>
  <si>
    <t>Rederbidrag PFA</t>
  </si>
  <si>
    <t>Brutto omregnet fra netto</t>
  </si>
  <si>
    <t>+ egetbidrag</t>
  </si>
  <si>
    <t>-1%</t>
  </si>
  <si>
    <t>-8%</t>
  </si>
  <si>
    <t>Til beskatn.</t>
  </si>
  <si>
    <t>pr. md</t>
  </si>
  <si>
    <t>SP-skat</t>
  </si>
  <si>
    <t>AM-bidrag</t>
  </si>
  <si>
    <t>Trækpct.</t>
  </si>
  <si>
    <t>Skat</t>
  </si>
  <si>
    <t>Antal mdr. godtgørelse</t>
  </si>
  <si>
    <t>DKR</t>
  </si>
  <si>
    <t>Til udbetaling</t>
  </si>
  <si>
    <t>Bundfradrag Ligningslovens § 7U</t>
  </si>
  <si>
    <t xml:space="preserve">Navn: </t>
  </si>
  <si>
    <t>m. pension</t>
  </si>
  <si>
    <t>u. pension</t>
  </si>
  <si>
    <t>- ATP</t>
  </si>
  <si>
    <t>pr. md.</t>
  </si>
  <si>
    <t>Kontrol</t>
  </si>
  <si>
    <t>Ligningsmæssigt fradrag (skattekort)</t>
  </si>
  <si>
    <t>Omregnet til brutto (92%)</t>
  </si>
  <si>
    <t>Godtgørelse svarende til 92%</t>
  </si>
  <si>
    <t>Brutto reelt omregnet</t>
  </si>
  <si>
    <t>Mellemregning til 100%</t>
  </si>
  <si>
    <t>AMBI-grundlag</t>
  </si>
  <si>
    <t>- egetbidrag</t>
  </si>
  <si>
    <t>Hyrekrav under fremmedflag</t>
  </si>
  <si>
    <t>Beskatningsgrundlag (skattefradrag)</t>
  </si>
  <si>
    <t>Beregnet af</t>
  </si>
  <si>
    <t>Per Gravgaard Hansen</t>
  </si>
  <si>
    <t xml:space="preserve">Metal Maritime </t>
  </si>
  <si>
    <t>Faglig konsulent</t>
  </si>
  <si>
    <t xml:space="preserve">Beregning er foretaget efter VEJ nr 10230 af 09/12-2025 </t>
  </si>
  <si>
    <t>Stort SØM-fradrag</t>
  </si>
  <si>
    <t>Nettohyre indtastes</t>
  </si>
  <si>
    <t>Egetbidrag til PFA indtastes</t>
  </si>
  <si>
    <t>Nettohyre omregnet til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</si>
</sst>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kr&quot;\ * #,##0.00_);_(&quot;kr&quot;\ * \(#,##0.00\);_(&quot;kr&quot;\ * &quot;-&quot;??_);_(@_)"/>
    <numFmt numFmtId="165" formatCode="_(* #,##0.00_);_(* \(#,##0.00\);_(* &quot;-&quot;??_);_(@_)"/>
    <numFmt numFmtId="166" formatCode="_(&quot;kr&quot;\ * #,##0_);_(&quot;kr&quot;\ * \(#,##0\);_(&quot;kr&quot;\ * &quot;-&quot;??_);_(@_)"/>
    <numFmt numFmtId="167" formatCode="_(* #,##0_);_(* \(#,##0\);_(* &quot;-&quot;??_);_(@_)"/>
  </numFmts>
  <fonts count="20" x14ac:knownFonts="1">
    <font>
      <sz val="11"/>
      <name val="Arial"/>
    </font>
    <font>
      <sz val="11"/>
      <name val="Arial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9"/>
      <color indexed="10"/>
      <name val="Times New Roman"/>
      <family val="1"/>
    </font>
    <font>
      <b/>
      <sz val="16"/>
      <name val="Times New Roman"/>
      <family val="1"/>
    </font>
    <font>
      <b/>
      <sz val="9"/>
      <color theme="0"/>
      <name val="Times New Roman"/>
      <family val="1"/>
    </font>
    <font>
      <b/>
      <sz val="10"/>
      <color theme="0"/>
      <name val="Times New Roman"/>
      <family val="1"/>
    </font>
    <font>
      <sz val="9"/>
      <color theme="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name val="Times New Roman"/>
      <family val="1"/>
    </font>
    <font>
      <b/>
      <sz val="8"/>
      <color theme="0"/>
      <name val="Times New Roman"/>
      <family val="1"/>
    </font>
    <font>
      <sz val="8"/>
      <color theme="0"/>
      <name val="Times New Roman"/>
      <family val="1"/>
    </font>
    <font>
      <sz val="10"/>
      <color theme="0"/>
      <name val="Times New Roman"/>
      <family val="1"/>
    </font>
    <font>
      <b/>
      <sz val="12"/>
      <name val="Aptos Display"/>
      <family val="2"/>
    </font>
    <font>
      <sz val="12"/>
      <name val="Aptos Display"/>
      <family val="2"/>
    </font>
    <font>
      <b/>
      <sz val="16"/>
      <name val="Aptos Display"/>
      <family val="2"/>
    </font>
    <font>
      <b/>
      <sz val="12"/>
      <color theme="0"/>
      <name val="Aptos Display"/>
      <family val="2"/>
    </font>
    <font>
      <sz val="9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/>
    <xf numFmtId="167" fontId="3" fillId="0" borderId="0" xfId="0" applyNumberFormat="1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4" fillId="0" borderId="0" xfId="0" applyFont="1" applyAlignment="1">
      <alignment vertical="top" wrapText="1"/>
    </xf>
    <xf numFmtId="4" fontId="3" fillId="0" borderId="0" xfId="0" applyNumberFormat="1" applyFont="1"/>
    <xf numFmtId="167" fontId="3" fillId="0" borderId="0" xfId="1" applyNumberFormat="1" applyFont="1"/>
    <xf numFmtId="0" fontId="8" fillId="0" borderId="0" xfId="0" applyFont="1"/>
    <xf numFmtId="39" fontId="6" fillId="0" borderId="0" xfId="2" applyNumberFormat="1" applyFont="1" applyBorder="1"/>
    <xf numFmtId="3" fontId="3" fillId="0" borderId="0" xfId="0" applyNumberFormat="1" applyFont="1"/>
    <xf numFmtId="166" fontId="3" fillId="0" borderId="0" xfId="0" applyNumberFormat="1" applyFont="1"/>
    <xf numFmtId="1" fontId="3" fillId="0" borderId="0" xfId="0" applyNumberFormat="1" applyFont="1"/>
    <xf numFmtId="167" fontId="8" fillId="0" borderId="0" xfId="1" applyNumberFormat="1" applyFont="1" applyFill="1" applyBorder="1" applyAlignment="1">
      <alignment vertical="top" wrapText="1"/>
    </xf>
    <xf numFmtId="167" fontId="8" fillId="0" borderId="0" xfId="1" applyNumberFormat="1" applyFont="1" applyFill="1" applyBorder="1"/>
    <xf numFmtId="164" fontId="8" fillId="0" borderId="0" xfId="2" applyFont="1" applyFill="1" applyBorder="1"/>
    <xf numFmtId="3" fontId="8" fillId="0" borderId="0" xfId="2" applyNumberFormat="1" applyFont="1" applyFill="1" applyBorder="1"/>
    <xf numFmtId="39" fontId="8" fillId="0" borderId="0" xfId="2" applyNumberFormat="1" applyFont="1" applyFill="1" applyBorder="1"/>
    <xf numFmtId="166" fontId="7" fillId="0" borderId="0" xfId="2" applyNumberFormat="1" applyFont="1" applyFill="1" applyBorder="1"/>
    <xf numFmtId="39" fontId="6" fillId="0" borderId="0" xfId="2" applyNumberFormat="1" applyFont="1" applyFill="1" applyBorder="1"/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4" fontId="8" fillId="0" borderId="0" xfId="0" applyNumberFormat="1" applyFont="1"/>
    <xf numFmtId="165" fontId="8" fillId="0" borderId="0" xfId="1" applyFont="1" applyFill="1" applyBorder="1"/>
    <xf numFmtId="4" fontId="12" fillId="0" borderId="0" xfId="0" applyNumberFormat="1" applyFont="1" applyAlignment="1">
      <alignment horizontal="center"/>
    </xf>
    <xf numFmtId="3" fontId="6" fillId="0" borderId="0" xfId="0" applyNumberFormat="1" applyFont="1"/>
    <xf numFmtId="4" fontId="12" fillId="0" borderId="0" xfId="0" applyNumberFormat="1" applyFont="1"/>
    <xf numFmtId="164" fontId="8" fillId="0" borderId="0" xfId="0" applyNumberFormat="1" applyFont="1"/>
    <xf numFmtId="0" fontId="8" fillId="0" borderId="0" xfId="0" applyFont="1" applyAlignment="1">
      <alignment horizontal="right"/>
    </xf>
    <xf numFmtId="3" fontId="6" fillId="0" borderId="0" xfId="2" applyNumberFormat="1" applyFont="1" applyFill="1" applyBorder="1"/>
    <xf numFmtId="39" fontId="12" fillId="0" borderId="0" xfId="2" applyNumberFormat="1" applyFont="1" applyFill="1" applyBorder="1"/>
    <xf numFmtId="0" fontId="8" fillId="0" borderId="0" xfId="0" quotePrefix="1" applyFont="1"/>
    <xf numFmtId="39" fontId="13" fillId="0" borderId="0" xfId="2" applyNumberFormat="1" applyFont="1" applyFill="1" applyBorder="1"/>
    <xf numFmtId="0" fontId="14" fillId="0" borderId="0" xfId="0" applyFont="1"/>
    <xf numFmtId="4" fontId="13" fillId="0" borderId="0" xfId="0" applyNumberFormat="1" applyFont="1"/>
    <xf numFmtId="0" fontId="6" fillId="0" borderId="0" xfId="0" applyFont="1"/>
    <xf numFmtId="0" fontId="7" fillId="0" borderId="0" xfId="0" applyFont="1"/>
    <xf numFmtId="167" fontId="6" fillId="0" borderId="0" xfId="1" applyNumberFormat="1" applyFont="1" applyFill="1" applyBorder="1"/>
    <xf numFmtId="166" fontId="6" fillId="0" borderId="0" xfId="2" applyNumberFormat="1" applyFont="1" applyFill="1" applyBorder="1"/>
    <xf numFmtId="166" fontId="6" fillId="0" borderId="0" xfId="0" applyNumberFormat="1" applyFont="1"/>
    <xf numFmtId="167" fontId="15" fillId="3" borderId="0" xfId="1" applyNumberFormat="1" applyFont="1" applyFill="1" applyBorder="1" applyAlignment="1">
      <alignment horizontal="center"/>
    </xf>
    <xf numFmtId="0" fontId="8" fillId="4" borderId="0" xfId="0" applyFont="1" applyFill="1"/>
    <xf numFmtId="0" fontId="5" fillId="4" borderId="1" xfId="0" applyFont="1" applyFill="1" applyBorder="1"/>
    <xf numFmtId="0" fontId="2" fillId="4" borderId="1" xfId="0" applyFont="1" applyFill="1" applyBorder="1"/>
    <xf numFmtId="0" fontId="3" fillId="4" borderId="1" xfId="0" applyFont="1" applyFill="1" applyBorder="1"/>
    <xf numFmtId="0" fontId="3" fillId="4" borderId="0" xfId="0" applyFont="1" applyFill="1"/>
    <xf numFmtId="0" fontId="11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15" fillId="4" borderId="0" xfId="0" applyFont="1" applyFill="1"/>
    <xf numFmtId="0" fontId="16" fillId="4" borderId="0" xfId="0" applyFont="1" applyFill="1"/>
    <xf numFmtId="167" fontId="8" fillId="4" borderId="0" xfId="1" applyNumberFormat="1" applyFont="1" applyFill="1"/>
    <xf numFmtId="167" fontId="3" fillId="4" borderId="0" xfId="0" applyNumberFormat="1" applyFont="1" applyFill="1"/>
    <xf numFmtId="0" fontId="18" fillId="4" borderId="0" xfId="0" applyFont="1" applyFill="1"/>
    <xf numFmtId="167" fontId="18" fillId="4" borderId="0" xfId="1" applyNumberFormat="1" applyFont="1" applyFill="1" applyBorder="1"/>
    <xf numFmtId="0" fontId="3" fillId="4" borderId="0" xfId="0" applyFont="1" applyFill="1" applyAlignment="1">
      <alignment vertical="top" wrapText="1"/>
    </xf>
    <xf numFmtId="0" fontId="6" fillId="4" borderId="0" xfId="0" applyFont="1" applyFill="1"/>
    <xf numFmtId="0" fontId="6" fillId="4" borderId="0" xfId="0" applyFont="1" applyFill="1" applyAlignment="1">
      <alignment horizontal="right" vertical="top" wrapText="1"/>
    </xf>
    <xf numFmtId="0" fontId="8" fillId="4" borderId="0" xfId="0" applyFont="1" applyFill="1" applyAlignment="1">
      <alignment vertical="top" wrapText="1"/>
    </xf>
    <xf numFmtId="167" fontId="6" fillId="4" borderId="0" xfId="1" applyNumberFormat="1" applyFont="1" applyFill="1" applyBorder="1"/>
    <xf numFmtId="167" fontId="15" fillId="5" borderId="0" xfId="1" applyNumberFormat="1" applyFont="1" applyFill="1" applyBorder="1" applyAlignment="1">
      <alignment horizontal="center"/>
    </xf>
    <xf numFmtId="166" fontId="17" fillId="2" borderId="2" xfId="2" applyNumberFormat="1" applyFont="1" applyFill="1" applyBorder="1"/>
    <xf numFmtId="0" fontId="11" fillId="4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0" borderId="0" xfId="0" applyFont="1"/>
    <xf numFmtId="167" fontId="19" fillId="0" borderId="0" xfId="1" applyNumberFormat="1" applyFont="1"/>
    <xf numFmtId="39" fontId="6" fillId="0" borderId="0" xfId="0" applyNumberFormat="1" applyFont="1"/>
    <xf numFmtId="4" fontId="6" fillId="0" borderId="0" xfId="0" applyNumberFormat="1" applyFont="1"/>
    <xf numFmtId="39" fontId="6" fillId="0" borderId="0" xfId="2" applyNumberFormat="1" applyFont="1"/>
    <xf numFmtId="39" fontId="8" fillId="0" borderId="0" xfId="2" applyNumberFormat="1" applyFont="1"/>
    <xf numFmtId="39" fontId="8" fillId="0" borderId="0" xfId="2" applyNumberFormat="1" applyFont="1" applyBorder="1"/>
    <xf numFmtId="167" fontId="8" fillId="0" borderId="0" xfId="1" applyNumberFormat="1" applyFont="1"/>
  </cellXfs>
  <cellStyles count="3">
    <cellStyle name="Komma" xfId="1" builtinId="3"/>
    <cellStyle name="Normal" xfId="0" builtinId="0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  <pageSetUpPr fitToPage="1"/>
  </sheetPr>
  <dimension ref="A1:Q65"/>
  <sheetViews>
    <sheetView tabSelected="1" workbookViewId="0">
      <selection activeCell="L8" sqref="L8"/>
    </sheetView>
  </sheetViews>
  <sheetFormatPr defaultColWidth="22.125" defaultRowHeight="12" x14ac:dyDescent="0.2"/>
  <cols>
    <col min="1" max="1" width="5.125" style="1" bestFit="1" customWidth="1"/>
    <col min="2" max="2" width="29.375" style="1" customWidth="1"/>
    <col min="3" max="3" width="10.375" style="7" bestFit="1" customWidth="1"/>
    <col min="4" max="4" width="15" style="1" bestFit="1" customWidth="1"/>
    <col min="5" max="5" width="5.25" style="1" bestFit="1" customWidth="1"/>
    <col min="6" max="6" width="4" style="1" customWidth="1"/>
    <col min="7" max="7" width="12.5" style="1" bestFit="1" customWidth="1"/>
    <col min="8" max="8" width="8.875" style="1" bestFit="1" customWidth="1"/>
    <col min="9" max="9" width="10.625" style="1" customWidth="1"/>
    <col min="10" max="11" width="2.5" style="1" customWidth="1"/>
    <col min="12" max="12" width="16.75" style="1" bestFit="1" customWidth="1"/>
    <col min="13" max="13" width="1.875" style="1" customWidth="1"/>
    <col min="14" max="14" width="10.125" style="1" customWidth="1"/>
    <col min="15" max="15" width="14.625" style="1" bestFit="1" customWidth="1"/>
    <col min="16" max="16" width="1.25" style="1" customWidth="1"/>
    <col min="17" max="16384" width="22.125" style="1"/>
  </cols>
  <sheetData>
    <row r="1" spans="1:9" ht="21" thickBot="1" x14ac:dyDescent="0.35">
      <c r="A1" s="44" t="s">
        <v>24</v>
      </c>
      <c r="B1" s="45"/>
      <c r="C1" s="46"/>
      <c r="D1" s="46"/>
      <c r="E1" s="47"/>
      <c r="F1" s="47"/>
      <c r="G1" s="47"/>
      <c r="H1" s="47"/>
    </row>
    <row r="2" spans="1:9" ht="14.25" customHeight="1" x14ac:dyDescent="0.25">
      <c r="A2" s="48"/>
      <c r="B2" s="64" t="s">
        <v>43</v>
      </c>
      <c r="C2" s="64"/>
      <c r="D2" s="64"/>
      <c r="E2" s="64"/>
      <c r="F2" s="64"/>
      <c r="G2" s="64"/>
      <c r="H2" s="64"/>
    </row>
    <row r="3" spans="1:9" ht="14.25" customHeight="1" x14ac:dyDescent="0.25">
      <c r="A3" s="48"/>
      <c r="B3" s="49"/>
      <c r="C3" s="49"/>
      <c r="D3" s="49"/>
      <c r="E3" s="49"/>
      <c r="F3" s="49"/>
      <c r="G3" s="49"/>
      <c r="H3" s="49"/>
    </row>
    <row r="4" spans="1:9" x14ac:dyDescent="0.2">
      <c r="A4" s="48"/>
      <c r="B4" s="48"/>
      <c r="C4" s="48"/>
      <c r="D4" s="50" t="s">
        <v>4</v>
      </c>
      <c r="E4" s="48"/>
      <c r="F4" s="48"/>
      <c r="G4" s="48"/>
      <c r="H4" s="48"/>
    </row>
    <row r="5" spans="1:9" ht="15.75" x14ac:dyDescent="0.25">
      <c r="A5" s="48"/>
      <c r="B5" s="51" t="s">
        <v>45</v>
      </c>
      <c r="C5" s="52"/>
      <c r="D5" s="43">
        <v>32000</v>
      </c>
      <c r="E5" s="48"/>
      <c r="F5" s="48"/>
      <c r="G5" s="44" t="s">
        <v>44</v>
      </c>
      <c r="H5" s="48"/>
    </row>
    <row r="6" spans="1:9" ht="15.75" x14ac:dyDescent="0.25">
      <c r="A6" s="48"/>
      <c r="B6" s="51" t="s">
        <v>46</v>
      </c>
      <c r="C6" s="52"/>
      <c r="D6" s="62">
        <v>855</v>
      </c>
      <c r="E6" s="48"/>
      <c r="F6" s="48"/>
      <c r="G6" s="53">
        <v>105000</v>
      </c>
      <c r="H6" s="54"/>
      <c r="I6" s="2"/>
    </row>
    <row r="7" spans="1:9" ht="15.75" x14ac:dyDescent="0.25">
      <c r="A7" s="48"/>
      <c r="B7" s="55" t="s">
        <v>3</v>
      </c>
      <c r="C7" s="56">
        <v>99</v>
      </c>
      <c r="D7" s="52"/>
      <c r="E7" s="48"/>
      <c r="F7" s="48"/>
      <c r="G7" s="48"/>
      <c r="H7" s="48"/>
    </row>
    <row r="8" spans="1:9" ht="15.75" x14ac:dyDescent="0.25">
      <c r="A8" s="48"/>
      <c r="B8" s="55" t="s">
        <v>9</v>
      </c>
      <c r="C8" s="56">
        <f>D6/2*14.5</f>
        <v>6198.75</v>
      </c>
      <c r="D8" s="52"/>
      <c r="E8" s="48"/>
      <c r="F8" s="48"/>
      <c r="G8" s="57"/>
      <c r="H8" s="57"/>
      <c r="I8" s="3"/>
    </row>
    <row r="9" spans="1:9" s="8" customFormat="1" x14ac:dyDescent="0.2">
      <c r="A9" s="44"/>
      <c r="B9" s="58" t="s">
        <v>18</v>
      </c>
      <c r="C9" s="44"/>
      <c r="D9" s="59">
        <v>0</v>
      </c>
      <c r="E9" s="44"/>
      <c r="F9" s="44"/>
      <c r="G9" s="60"/>
      <c r="H9" s="60"/>
      <c r="I9" s="20"/>
    </row>
    <row r="10" spans="1:9" s="8" customFormat="1" x14ac:dyDescent="0.2">
      <c r="A10" s="44"/>
      <c r="B10" s="58" t="s">
        <v>30</v>
      </c>
      <c r="C10" s="44"/>
      <c r="D10" s="59">
        <v>0</v>
      </c>
      <c r="E10" s="44"/>
      <c r="F10" s="44"/>
      <c r="G10" s="60"/>
      <c r="H10" s="60"/>
      <c r="I10" s="20"/>
    </row>
    <row r="11" spans="1:9" s="8" customFormat="1" x14ac:dyDescent="0.2">
      <c r="A11" s="44"/>
      <c r="B11" s="58" t="s">
        <v>10</v>
      </c>
      <c r="C11" s="61">
        <f>D30</f>
        <v>45711.369565217399</v>
      </c>
      <c r="D11" s="44"/>
      <c r="E11" s="44"/>
      <c r="F11" s="44"/>
      <c r="G11" s="60"/>
      <c r="H11" s="60"/>
      <c r="I11" s="20"/>
    </row>
    <row r="12" spans="1:9" s="8" customFormat="1" ht="12.75" thickBot="1" x14ac:dyDescent="0.25">
      <c r="A12" s="44"/>
      <c r="B12" s="58" t="s">
        <v>20</v>
      </c>
      <c r="C12" s="44"/>
      <c r="D12" s="61">
        <v>1</v>
      </c>
      <c r="E12" s="44"/>
      <c r="F12" s="44"/>
      <c r="G12" s="60"/>
      <c r="H12" s="60"/>
      <c r="I12" s="20"/>
    </row>
    <row r="13" spans="1:9" ht="21.75" thickBot="1" x14ac:dyDescent="0.4">
      <c r="A13" s="48"/>
      <c r="B13" s="51" t="s">
        <v>47</v>
      </c>
      <c r="C13" s="51"/>
      <c r="D13" s="63">
        <f>G30</f>
        <v>46665.369565217399</v>
      </c>
      <c r="E13" s="48"/>
      <c r="F13" s="48"/>
      <c r="G13" s="57"/>
      <c r="H13" s="57"/>
      <c r="I13" s="3"/>
    </row>
    <row r="14" spans="1:9" x14ac:dyDescent="0.2">
      <c r="A14" s="8"/>
      <c r="B14" s="38" t="s">
        <v>38</v>
      </c>
      <c r="C14" s="14"/>
      <c r="D14" s="41">
        <f>G42</f>
        <v>42054.460000000006</v>
      </c>
      <c r="E14" s="8"/>
      <c r="F14" s="4"/>
      <c r="G14" s="5"/>
      <c r="H14" s="5"/>
      <c r="I14" s="5"/>
    </row>
    <row r="15" spans="1:9" x14ac:dyDescent="0.2">
      <c r="A15" s="8"/>
      <c r="B15" s="38" t="s">
        <v>37</v>
      </c>
      <c r="C15" s="40" t="s">
        <v>26</v>
      </c>
      <c r="D15" s="41"/>
      <c r="E15" s="8"/>
      <c r="F15" s="8"/>
      <c r="G15" s="20"/>
      <c r="H15" s="20"/>
      <c r="I15" s="20"/>
    </row>
    <row r="16" spans="1:9" x14ac:dyDescent="0.2">
      <c r="A16" s="8"/>
      <c r="B16" s="38" t="s">
        <v>37</v>
      </c>
      <c r="C16" s="40" t="s">
        <v>25</v>
      </c>
      <c r="D16" s="42"/>
      <c r="E16" s="8"/>
      <c r="F16" s="8"/>
      <c r="G16" s="20"/>
      <c r="H16" s="20"/>
      <c r="I16" s="20"/>
    </row>
    <row r="17" spans="1:17" x14ac:dyDescent="0.2">
      <c r="A17" s="8"/>
      <c r="B17" s="38"/>
      <c r="C17" s="40"/>
      <c r="D17" s="68"/>
      <c r="E17" s="8"/>
      <c r="F17" s="8"/>
      <c r="G17" s="20"/>
      <c r="H17" s="20"/>
      <c r="I17" s="20"/>
    </row>
    <row r="18" spans="1:17" x14ac:dyDescent="0.2">
      <c r="A18" s="8"/>
      <c r="B18" s="20" t="s">
        <v>0</v>
      </c>
      <c r="C18" s="13">
        <f>D5</f>
        <v>32000</v>
      </c>
      <c r="D18" s="8"/>
      <c r="E18" s="8"/>
      <c r="F18" s="8"/>
      <c r="G18" s="20"/>
      <c r="H18" s="20"/>
      <c r="I18" s="20"/>
    </row>
    <row r="19" spans="1:17" x14ac:dyDescent="0.2">
      <c r="A19" s="8"/>
      <c r="B19" s="20" t="s">
        <v>1</v>
      </c>
      <c r="C19" s="13">
        <f>D6*(-1)</f>
        <v>-855</v>
      </c>
      <c r="D19" s="20"/>
      <c r="E19" s="21"/>
      <c r="F19" s="8"/>
      <c r="G19" s="8"/>
      <c r="H19" s="8"/>
      <c r="I19" s="8"/>
    </row>
    <row r="20" spans="1:17" x14ac:dyDescent="0.2">
      <c r="A20" s="8"/>
      <c r="B20" s="20" t="s">
        <v>2</v>
      </c>
      <c r="C20" s="13">
        <v>0</v>
      </c>
      <c r="D20" s="20"/>
      <c r="E20" s="21"/>
      <c r="F20" s="8"/>
      <c r="G20" s="8"/>
      <c r="H20" s="8"/>
      <c r="I20" s="8"/>
    </row>
    <row r="21" spans="1:17" x14ac:dyDescent="0.2">
      <c r="A21" s="8"/>
      <c r="B21" s="22" t="s">
        <v>5</v>
      </c>
      <c r="C21" s="13">
        <f>SUM(C18:C20)</f>
        <v>31145</v>
      </c>
      <c r="D21" s="20"/>
      <c r="E21" s="21"/>
      <c r="F21" s="8"/>
      <c r="G21" s="8"/>
      <c r="H21" s="8"/>
      <c r="I21" s="8"/>
    </row>
    <row r="22" spans="1:17" x14ac:dyDescent="0.2">
      <c r="A22" s="8"/>
      <c r="B22" s="8"/>
      <c r="C22" s="14"/>
      <c r="D22" s="8"/>
      <c r="E22" s="8"/>
      <c r="F22" s="8"/>
      <c r="G22" s="8"/>
      <c r="H22" s="8"/>
      <c r="I22" s="8"/>
    </row>
    <row r="23" spans="1:17" x14ac:dyDescent="0.2">
      <c r="A23" s="8"/>
      <c r="B23" s="8" t="s">
        <v>6</v>
      </c>
      <c r="C23" s="14"/>
      <c r="D23" s="8"/>
      <c r="E23" s="8" t="s">
        <v>7</v>
      </c>
      <c r="F23" s="8"/>
      <c r="G23" s="8" t="s">
        <v>8</v>
      </c>
      <c r="H23" s="8"/>
      <c r="I23" s="8"/>
    </row>
    <row r="24" spans="1:17" x14ac:dyDescent="0.2">
      <c r="A24" s="8"/>
      <c r="B24" s="23">
        <v>1</v>
      </c>
      <c r="C24" s="24">
        <v>0</v>
      </c>
      <c r="D24" s="24">
        <v>13258</v>
      </c>
      <c r="E24" s="25">
        <v>1</v>
      </c>
      <c r="F24" s="8"/>
      <c r="G24" s="26">
        <f>+D24-C24*E24</f>
        <v>13258</v>
      </c>
      <c r="H24" s="25"/>
      <c r="I24" s="25"/>
    </row>
    <row r="25" spans="1:17" x14ac:dyDescent="0.2">
      <c r="A25" s="8"/>
      <c r="B25" s="23">
        <v>2</v>
      </c>
      <c r="C25" s="24">
        <v>13259</v>
      </c>
      <c r="D25" s="24">
        <v>35183</v>
      </c>
      <c r="E25" s="25">
        <v>1.61</v>
      </c>
      <c r="F25" s="8"/>
      <c r="G25" s="26">
        <f>IF($C$21&lt;=C25,0,IF($C$21&gt;=D25,(D25-C25)*E25,IF($C$21&lt;=D25,(C21-C25)*E25)))</f>
        <v>28796.460000000003</v>
      </c>
      <c r="H25" s="25"/>
      <c r="I25" s="25"/>
    </row>
    <row r="26" spans="1:17" x14ac:dyDescent="0.2">
      <c r="A26" s="8"/>
      <c r="B26" s="23">
        <v>3</v>
      </c>
      <c r="C26" s="24">
        <v>35184</v>
      </c>
      <c r="D26" s="24">
        <v>37527</v>
      </c>
      <c r="E26" s="25">
        <v>1.83</v>
      </c>
      <c r="F26" s="8"/>
      <c r="G26" s="26">
        <f>IF($C$21&lt;=C26,0,IF($C$21&gt;=D26,(D26-C26)*E26,IF($C$21&lt;=D26,(C21-C26)*E26)))</f>
        <v>0</v>
      </c>
      <c r="H26" s="25"/>
      <c r="I26" s="25"/>
      <c r="O26" s="10"/>
    </row>
    <row r="27" spans="1:17" x14ac:dyDescent="0.2">
      <c r="A27" s="8"/>
      <c r="B27" s="23">
        <v>4</v>
      </c>
      <c r="C27" s="24">
        <v>37528</v>
      </c>
      <c r="D27" s="24">
        <v>98562</v>
      </c>
      <c r="E27" s="25">
        <v>2.12</v>
      </c>
      <c r="F27" s="8"/>
      <c r="G27" s="26">
        <f>IF($C$21&lt;=C27,0,IF($C$21&gt;=D27,(D27-C27)*E27,IF($C$21&lt;=D27,(C21-C27)*E27)))</f>
        <v>0</v>
      </c>
      <c r="H27" s="25"/>
      <c r="I27" s="25"/>
      <c r="Q27" s="11"/>
    </row>
    <row r="28" spans="1:17" x14ac:dyDescent="0.2">
      <c r="A28" s="8"/>
      <c r="B28" s="23">
        <v>5</v>
      </c>
      <c r="C28" s="24">
        <v>98563</v>
      </c>
      <c r="D28" s="24">
        <f>+C21</f>
        <v>31145</v>
      </c>
      <c r="E28" s="25">
        <v>2.38</v>
      </c>
      <c r="F28" s="8"/>
      <c r="G28" s="26">
        <f>IF($C$21&lt;=C28,0,IF($C$21&gt;=C28,(D28-C28)*E28,IF($C$21&lt;=D28,(D30-C28)*E28)))</f>
        <v>0</v>
      </c>
      <c r="H28" s="27" t="s">
        <v>29</v>
      </c>
      <c r="I28" s="25"/>
      <c r="Q28" s="12"/>
    </row>
    <row r="29" spans="1:17" x14ac:dyDescent="0.2">
      <c r="A29" s="8"/>
      <c r="B29" s="8" t="s">
        <v>31</v>
      </c>
      <c r="C29" s="14"/>
      <c r="D29" s="8"/>
      <c r="E29" s="20"/>
      <c r="F29" s="8"/>
      <c r="G29" s="28">
        <f>SUM(G24:G28)</f>
        <v>42054.460000000006</v>
      </c>
      <c r="H29" s="29">
        <f>G29*D12</f>
        <v>42054.460000000006</v>
      </c>
      <c r="I29" s="69"/>
      <c r="J29" s="6"/>
      <c r="K29" s="6"/>
    </row>
    <row r="30" spans="1:17" x14ac:dyDescent="0.2">
      <c r="A30" s="8"/>
      <c r="B30" s="8" t="s">
        <v>34</v>
      </c>
      <c r="C30" s="14" t="s">
        <v>15</v>
      </c>
      <c r="D30" s="30">
        <f>G29/92*100</f>
        <v>45711.369565217399</v>
      </c>
      <c r="E30" s="31"/>
      <c r="F30" s="8"/>
      <c r="G30" s="32">
        <f>D43</f>
        <v>46665.369565217399</v>
      </c>
      <c r="H30" s="33"/>
      <c r="I30" s="70"/>
    </row>
    <row r="31" spans="1:17" x14ac:dyDescent="0.2">
      <c r="A31" s="8"/>
      <c r="B31" s="34" t="s">
        <v>36</v>
      </c>
      <c r="C31" s="14"/>
      <c r="D31" s="30"/>
      <c r="E31" s="31"/>
      <c r="F31" s="8"/>
      <c r="G31" s="32">
        <f>D40*-1</f>
        <v>-855</v>
      </c>
      <c r="H31" s="33"/>
      <c r="I31" s="70"/>
    </row>
    <row r="32" spans="1:17" x14ac:dyDescent="0.2">
      <c r="A32" s="8"/>
      <c r="B32" s="34" t="s">
        <v>27</v>
      </c>
      <c r="C32" s="14"/>
      <c r="D32" s="30"/>
      <c r="E32" s="31"/>
      <c r="F32" s="8"/>
      <c r="G32" s="32">
        <f>D41*-1</f>
        <v>-99</v>
      </c>
      <c r="H32" s="33"/>
      <c r="I32" s="70"/>
    </row>
    <row r="33" spans="1:11" x14ac:dyDescent="0.2">
      <c r="A33" s="8"/>
      <c r="B33" s="8" t="s">
        <v>35</v>
      </c>
      <c r="C33" s="14"/>
      <c r="D33" s="30"/>
      <c r="E33" s="31"/>
      <c r="F33" s="8"/>
      <c r="G33" s="32">
        <f>SUM(G30:G32)</f>
        <v>45711.369565217399</v>
      </c>
      <c r="H33" s="33"/>
      <c r="I33" s="70"/>
    </row>
    <row r="34" spans="1:11" x14ac:dyDescent="0.2">
      <c r="A34" s="8"/>
      <c r="B34" s="8" t="s">
        <v>16</v>
      </c>
      <c r="C34" s="8"/>
      <c r="D34" s="8"/>
      <c r="E34" s="34" t="s">
        <v>12</v>
      </c>
      <c r="F34" s="8"/>
      <c r="G34" s="16">
        <f>G30*0%</f>
        <v>0</v>
      </c>
      <c r="H34" s="35"/>
      <c r="I34" s="71"/>
    </row>
    <row r="35" spans="1:11" x14ac:dyDescent="0.2">
      <c r="A35" s="8"/>
      <c r="B35" s="8" t="s">
        <v>17</v>
      </c>
      <c r="C35" s="8"/>
      <c r="D35" s="8"/>
      <c r="E35" s="34" t="s">
        <v>13</v>
      </c>
      <c r="F35" s="8"/>
      <c r="G35" s="16">
        <f>G33*-8%</f>
        <v>-3656.9095652173919</v>
      </c>
      <c r="H35" s="35"/>
      <c r="I35" s="71"/>
    </row>
    <row r="36" spans="1:11" x14ac:dyDescent="0.2">
      <c r="A36" s="8"/>
      <c r="B36" s="8" t="s">
        <v>32</v>
      </c>
      <c r="C36" s="8"/>
      <c r="D36" s="8"/>
      <c r="E36" s="8"/>
      <c r="F36" s="8"/>
      <c r="G36" s="32">
        <f>SUM(G33:G35)</f>
        <v>42054.460000000006</v>
      </c>
      <c r="H36" s="35">
        <f>G36</f>
        <v>42054.460000000006</v>
      </c>
      <c r="I36" s="71"/>
    </row>
    <row r="37" spans="1:11" ht="12.75" x14ac:dyDescent="0.2">
      <c r="A37" s="8"/>
      <c r="B37" s="36" t="s">
        <v>23</v>
      </c>
      <c r="C37" s="8"/>
      <c r="D37" s="8"/>
      <c r="E37" s="8"/>
      <c r="F37" s="8"/>
      <c r="G37" s="16">
        <v>0</v>
      </c>
      <c r="H37" s="35"/>
      <c r="I37" s="71"/>
    </row>
    <row r="38" spans="1:11" ht="12.75" x14ac:dyDescent="0.2">
      <c r="A38" s="8"/>
      <c r="B38" s="36" t="s">
        <v>14</v>
      </c>
      <c r="C38" s="8"/>
      <c r="D38" s="8"/>
      <c r="E38" s="8"/>
      <c r="F38" s="8"/>
      <c r="G38" s="16">
        <f>SUM(G36:G37)</f>
        <v>42054.460000000006</v>
      </c>
      <c r="H38" s="35"/>
      <c r="I38" s="71"/>
    </row>
    <row r="39" spans="1:11" x14ac:dyDescent="0.2">
      <c r="A39" s="8"/>
      <c r="B39" s="8" t="s">
        <v>19</v>
      </c>
      <c r="C39" s="34"/>
      <c r="D39" s="8"/>
      <c r="E39" s="8"/>
      <c r="F39" s="8"/>
      <c r="G39" s="16">
        <f>G38*(D9*-1%)</f>
        <v>0</v>
      </c>
      <c r="H39" s="35"/>
      <c r="I39" s="72"/>
    </row>
    <row r="40" spans="1:11" x14ac:dyDescent="0.2">
      <c r="A40" s="8"/>
      <c r="B40" s="34" t="s">
        <v>11</v>
      </c>
      <c r="C40" s="14"/>
      <c r="D40" s="15">
        <f>D6</f>
        <v>855</v>
      </c>
      <c r="E40" s="8"/>
      <c r="F40" s="8"/>
      <c r="G40" s="16"/>
      <c r="H40" s="37">
        <f>H29-H36</f>
        <v>0</v>
      </c>
      <c r="I40" s="8"/>
    </row>
    <row r="41" spans="1:11" x14ac:dyDescent="0.2">
      <c r="A41" s="8"/>
      <c r="B41" s="34" t="s">
        <v>27</v>
      </c>
      <c r="C41" s="14"/>
      <c r="D41" s="15">
        <f>C7</f>
        <v>99</v>
      </c>
      <c r="E41" s="8"/>
      <c r="F41" s="8"/>
      <c r="G41" s="16"/>
      <c r="H41" s="17"/>
      <c r="I41" s="72"/>
    </row>
    <row r="42" spans="1:11" x14ac:dyDescent="0.2">
      <c r="A42" s="8"/>
      <c r="B42" s="38" t="s">
        <v>22</v>
      </c>
      <c r="C42" s="14"/>
      <c r="D42" s="8"/>
      <c r="E42" s="65" t="s">
        <v>21</v>
      </c>
      <c r="F42" s="65"/>
      <c r="G42" s="32">
        <f>G36+G39+G41</f>
        <v>42054.460000000006</v>
      </c>
      <c r="H42" s="17"/>
      <c r="I42" s="72"/>
    </row>
    <row r="43" spans="1:11" s="8" customFormat="1" ht="12.75" x14ac:dyDescent="0.2">
      <c r="B43" s="38" t="s">
        <v>33</v>
      </c>
      <c r="C43" s="38"/>
      <c r="D43" s="18">
        <f>SUM(D30:D42)</f>
        <v>46665.369565217399</v>
      </c>
      <c r="E43" s="39" t="s">
        <v>28</v>
      </c>
      <c r="G43" s="17"/>
      <c r="H43" s="19"/>
      <c r="I43" s="9"/>
      <c r="J43" s="9"/>
      <c r="K43" s="9"/>
    </row>
    <row r="44" spans="1:11" ht="15" customHeight="1" x14ac:dyDescent="0.2">
      <c r="A44" s="8"/>
      <c r="B44" s="8"/>
      <c r="C44" s="14"/>
      <c r="D44" s="8"/>
      <c r="E44" s="8"/>
      <c r="F44" s="8"/>
      <c r="G44" s="8"/>
      <c r="H44" s="17"/>
      <c r="I44" s="72"/>
    </row>
    <row r="45" spans="1:11" x14ac:dyDescent="0.2">
      <c r="A45" s="8"/>
      <c r="B45" s="8"/>
      <c r="C45" s="14"/>
      <c r="D45" s="8"/>
      <c r="E45" s="8"/>
      <c r="F45" s="8"/>
      <c r="G45" s="8"/>
      <c r="H45" s="8"/>
      <c r="I45" s="8"/>
    </row>
    <row r="46" spans="1:11" x14ac:dyDescent="0.2">
      <c r="A46" s="8"/>
      <c r="B46" s="8" t="s">
        <v>39</v>
      </c>
      <c r="C46" s="14"/>
      <c r="D46" s="8"/>
      <c r="E46" s="8"/>
      <c r="F46" s="8"/>
      <c r="G46" s="8"/>
      <c r="H46" s="8"/>
      <c r="I46" s="8"/>
    </row>
    <row r="47" spans="1:11" x14ac:dyDescent="0.2">
      <c r="A47" s="8"/>
      <c r="B47" s="8"/>
      <c r="C47" s="14"/>
      <c r="D47" s="8"/>
      <c r="E47" s="8"/>
      <c r="F47" s="8"/>
      <c r="G47" s="8"/>
      <c r="H47" s="8"/>
      <c r="I47" s="8"/>
    </row>
    <row r="48" spans="1:11" x14ac:dyDescent="0.2">
      <c r="A48" s="8"/>
      <c r="B48" s="8" t="s">
        <v>40</v>
      </c>
      <c r="C48" s="14"/>
      <c r="D48" s="8"/>
      <c r="E48" s="8"/>
      <c r="F48" s="8"/>
      <c r="G48" s="8"/>
      <c r="H48" s="8"/>
      <c r="I48" s="8"/>
    </row>
    <row r="49" spans="1:9" x14ac:dyDescent="0.2">
      <c r="A49" s="8"/>
      <c r="B49" s="8" t="s">
        <v>42</v>
      </c>
      <c r="C49" s="14"/>
      <c r="D49" s="8"/>
      <c r="E49" s="8"/>
      <c r="F49" s="8"/>
      <c r="G49" s="8"/>
      <c r="H49" s="8"/>
      <c r="I49" s="8"/>
    </row>
    <row r="50" spans="1:9" x14ac:dyDescent="0.2">
      <c r="A50" s="8"/>
      <c r="B50" s="8" t="s">
        <v>41</v>
      </c>
      <c r="C50" s="14"/>
      <c r="D50" s="8"/>
      <c r="E50" s="8"/>
      <c r="F50" s="8"/>
      <c r="G50" s="8"/>
      <c r="H50" s="8"/>
      <c r="I50" s="8"/>
    </row>
    <row r="51" spans="1:9" x14ac:dyDescent="0.2">
      <c r="A51" s="8"/>
      <c r="B51" s="8"/>
      <c r="C51" s="73"/>
      <c r="D51" s="8"/>
      <c r="E51" s="8"/>
      <c r="F51" s="8"/>
      <c r="G51" s="8"/>
      <c r="H51" s="8"/>
      <c r="I51" s="8"/>
    </row>
    <row r="52" spans="1:9" x14ac:dyDescent="0.2">
      <c r="A52" s="8"/>
      <c r="B52" s="8"/>
      <c r="C52" s="73"/>
      <c r="D52" s="8"/>
      <c r="E52" s="8"/>
      <c r="F52" s="8"/>
      <c r="G52" s="8"/>
      <c r="H52" s="8"/>
      <c r="I52" s="8"/>
    </row>
    <row r="53" spans="1:9" x14ac:dyDescent="0.2">
      <c r="A53" s="66"/>
      <c r="B53" s="66"/>
      <c r="C53" s="67"/>
      <c r="D53" s="66"/>
      <c r="E53" s="66"/>
      <c r="F53" s="66"/>
      <c r="G53" s="66"/>
      <c r="H53" s="66"/>
      <c r="I53" s="66"/>
    </row>
    <row r="54" spans="1:9" x14ac:dyDescent="0.2">
      <c r="A54" s="66"/>
      <c r="B54" s="66"/>
      <c r="C54" s="67"/>
      <c r="D54" s="66"/>
      <c r="E54" s="66"/>
      <c r="F54" s="66"/>
      <c r="G54" s="66"/>
      <c r="H54" s="66"/>
      <c r="I54" s="66"/>
    </row>
    <row r="55" spans="1:9" x14ac:dyDescent="0.2">
      <c r="A55" s="66"/>
      <c r="B55" s="66"/>
      <c r="C55" s="67"/>
      <c r="D55" s="66"/>
      <c r="E55" s="66"/>
      <c r="F55" s="66"/>
      <c r="G55" s="66"/>
      <c r="H55" s="66"/>
      <c r="I55" s="66"/>
    </row>
    <row r="56" spans="1:9" x14ac:dyDescent="0.2">
      <c r="A56" s="66"/>
      <c r="B56" s="66"/>
      <c r="C56" s="67"/>
      <c r="D56" s="66"/>
      <c r="E56" s="66"/>
      <c r="F56" s="66"/>
      <c r="G56" s="66"/>
      <c r="H56" s="66"/>
      <c r="I56" s="66"/>
    </row>
    <row r="57" spans="1:9" x14ac:dyDescent="0.2">
      <c r="A57" s="66"/>
      <c r="B57" s="66"/>
      <c r="C57" s="67"/>
      <c r="D57" s="66"/>
      <c r="E57" s="66"/>
      <c r="F57" s="66"/>
      <c r="G57" s="66"/>
      <c r="H57" s="66"/>
      <c r="I57" s="66"/>
    </row>
    <row r="58" spans="1:9" x14ac:dyDescent="0.2">
      <c r="A58" s="66"/>
      <c r="B58" s="66"/>
      <c r="C58" s="67"/>
      <c r="D58" s="66"/>
      <c r="E58" s="66"/>
      <c r="F58" s="66"/>
      <c r="G58" s="66"/>
      <c r="H58" s="66"/>
      <c r="I58" s="66"/>
    </row>
    <row r="59" spans="1:9" x14ac:dyDescent="0.2">
      <c r="A59" s="66"/>
      <c r="B59" s="66"/>
      <c r="C59" s="67"/>
      <c r="D59" s="66"/>
      <c r="E59" s="66"/>
      <c r="F59" s="66"/>
      <c r="G59" s="66"/>
      <c r="H59" s="66"/>
      <c r="I59" s="66"/>
    </row>
    <row r="60" spans="1:9" x14ac:dyDescent="0.2">
      <c r="A60" s="66"/>
      <c r="B60" s="66"/>
      <c r="C60" s="67"/>
      <c r="D60" s="66"/>
      <c r="E60" s="66"/>
      <c r="F60" s="66"/>
      <c r="G60" s="66"/>
      <c r="H60" s="66"/>
      <c r="I60" s="66"/>
    </row>
    <row r="61" spans="1:9" x14ac:dyDescent="0.2">
      <c r="A61" s="66"/>
      <c r="B61" s="66"/>
      <c r="C61" s="67"/>
      <c r="D61" s="66"/>
      <c r="E61" s="66"/>
      <c r="F61" s="66"/>
      <c r="G61" s="66"/>
      <c r="H61" s="66"/>
      <c r="I61" s="66"/>
    </row>
    <row r="62" spans="1:9" x14ac:dyDescent="0.2">
      <c r="A62" s="66"/>
      <c r="B62" s="66"/>
      <c r="C62" s="67"/>
      <c r="D62" s="66"/>
      <c r="E62" s="66"/>
      <c r="F62" s="66"/>
      <c r="G62" s="66"/>
      <c r="H62" s="66"/>
      <c r="I62" s="66"/>
    </row>
    <row r="63" spans="1:9" x14ac:dyDescent="0.2">
      <c r="A63" s="66"/>
      <c r="B63" s="66"/>
      <c r="C63" s="67"/>
      <c r="D63" s="66"/>
      <c r="E63" s="66"/>
      <c r="F63" s="66"/>
      <c r="G63" s="66"/>
      <c r="H63" s="66"/>
      <c r="I63" s="66"/>
    </row>
    <row r="64" spans="1:9" x14ac:dyDescent="0.2">
      <c r="A64" s="66"/>
      <c r="B64" s="66"/>
      <c r="C64" s="67"/>
      <c r="D64" s="66"/>
      <c r="E64" s="66"/>
      <c r="F64" s="66"/>
      <c r="G64" s="66"/>
      <c r="H64" s="66"/>
      <c r="I64" s="66"/>
    </row>
    <row r="65" spans="1:9" x14ac:dyDescent="0.2">
      <c r="A65" s="66"/>
      <c r="B65" s="66"/>
      <c r="C65" s="67"/>
      <c r="D65" s="66"/>
      <c r="E65" s="66"/>
      <c r="F65" s="66"/>
      <c r="G65" s="66"/>
      <c r="H65" s="66"/>
      <c r="I65" s="66"/>
    </row>
  </sheetData>
  <mergeCells count="2">
    <mergeCell ref="B2:H2"/>
    <mergeCell ref="E42:F42"/>
  </mergeCells>
  <pageMargins left="0.7" right="0.7" top="0.75" bottom="0.75" header="0.3" footer="0.3"/>
  <pageSetup paperSize="9" scale="8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M27" sqref="M27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Netto til brutto 2026</vt:lpstr>
      <vt:lpstr>Ark1</vt:lpstr>
    </vt:vector>
  </TitlesOfParts>
  <Company>DANA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Gravgaard Hansen</dc:creator>
  <cp:lastModifiedBy>Martin van Dijk Pedersen</cp:lastModifiedBy>
  <cp:lastPrinted>2026-03-18T10:18:18Z</cp:lastPrinted>
  <dcterms:created xsi:type="dcterms:W3CDTF">2002-04-11T12:13:05Z</dcterms:created>
  <dcterms:modified xsi:type="dcterms:W3CDTF">2026-09-30T07:35:35Z</dcterms:modified>
</cp:coreProperties>
</file>